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07.2023" sheetId="2" r:id="rId1"/>
  </sheets>
  <definedNames>
    <definedName name="_xlnm.Print_Area" localSheetId="0">'на 01.07.2023'!$A$1:$D$63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33" i="2"/>
  <c r="B32" i="2"/>
  <c r="B29" i="2"/>
  <c r="B27" i="2"/>
  <c r="B24" i="2"/>
  <c r="B23" i="2"/>
  <c r="B18" i="2"/>
  <c r="B12" i="2"/>
  <c r="C12" i="2"/>
  <c r="C10" i="2"/>
  <c r="C46" i="2"/>
  <c r="C34" i="2"/>
  <c r="C33" i="2"/>
  <c r="C29" i="2"/>
  <c r="C27" i="2"/>
  <c r="C20" i="2"/>
  <c r="C18" i="2" l="1"/>
  <c r="C51" i="2" l="1"/>
  <c r="B49" i="2" l="1"/>
  <c r="B10" i="2"/>
  <c r="B50" i="2" l="1"/>
  <c r="C7" i="2" l="1"/>
  <c r="B7" i="2"/>
  <c r="C9" i="2" l="1"/>
  <c r="B51" i="2" l="1"/>
  <c r="B46" i="2"/>
  <c r="B30" i="2"/>
  <c r="B20" i="2"/>
  <c r="C54" i="2" l="1"/>
  <c r="C31" i="2" l="1"/>
  <c r="C47" i="2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C62" i="2" s="1"/>
  <c r="B31" i="2"/>
  <c r="B62" i="2" s="1"/>
  <c r="D33" i="2"/>
  <c r="K62" i="2" l="1"/>
  <c r="B63" i="2"/>
  <c r="K11" i="2"/>
  <c r="D31" i="2"/>
  <c r="K10" i="2"/>
  <c r="D25" i="2"/>
  <c r="C63" i="2" l="1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<sst xmlns="http://schemas.openxmlformats.org/spreadsheetml/2006/main" count="65" uniqueCount="65">
  <si>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</si>
  <si>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</si>
  <si>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</si>
  <si>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</si>
  <si>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</si>
  <si>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</si>
  <si>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</si>
  <si>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</si>
  <si>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</si>
  <si>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</si>
  <si>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</si>
  <si>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</si>
  <si>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</si>
  <si>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</si>
  <si>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</si>
  <si>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</si>
  <si>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</si>
  <si>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</si>
  <si>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</si>
  <si>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</si>
  <si>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</si>
  <si>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</si>
  <si>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</si>
  <si>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</si>
  <si>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</si>
  <si>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</si>
  <si>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</si>
  <si>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</si>
  <si>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</si>
  <si>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</si>
  <si>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</si>
  <si>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</si>
  <si>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</si>
  <si>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</si>
  <si>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</si>
  <si>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</si>
  <si>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</si>
  <si>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</si>
  <si>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</si>
  <si>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</si>
  <si>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</si>
  <si>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</si>
  <si>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</si>
  <si>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</si>
  <si>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</si>
  <si>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</si>
  <si>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</si>
  <si>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</si>
  <si>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</si>
  <si>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</si>
  <si>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</si>
  <si>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</si>
  <si>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</si>
  <si>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</si>
  <si>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</si>
  <si>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</si>
  <si>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</si>
  <si>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</si>
  <si>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</si>
  <si>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</si>
  <si>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</si>
  <si>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</si>
  <si>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</si>
  <si>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Информация об исполнении бюджета Михайловского мунципального образования за январь-июнь 2023 года по состоянию на 01.07.2023</t>
  </si>
  <si>
    <t>Исполнено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</si>
</sst>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zoomScale="75" zoomScaleNormal="75" zoomScaleSheetLayoutView="75" zoomScalePageLayoutView="70" workbookViewId="0">
      <selection activeCell="A66" sqref="A66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2" t="s">
        <v>63</v>
      </c>
      <c r="B1" s="72"/>
      <c r="C1" s="72"/>
      <c r="D1" s="72"/>
    </row>
    <row r="2" spans="1:11" ht="51" customHeight="1" x14ac:dyDescent="0.2">
      <c r="A2" s="73"/>
      <c r="B2" s="75" t="s">
        <v>0</v>
      </c>
      <c r="C2" s="76"/>
      <c r="D2" s="77"/>
    </row>
    <row r="3" spans="1:11" ht="52.5" customHeight="1" thickBot="1" x14ac:dyDescent="0.25">
      <c r="A3" s="74"/>
      <c r="B3" s="1" t="s">
        <v>62</v>
      </c>
      <c r="C3" s="2" t="s">
        <v>64</v>
      </c>
      <c r="D3" s="3" t="s">
        <v>1</v>
      </c>
      <c r="E3" s="4"/>
      <c r="F3" s="4"/>
    </row>
    <row r="4" spans="1:11" ht="21" thickBot="1" x14ac:dyDescent="0.25">
      <c r="A4" s="78" t="s">
        <v>2</v>
      </c>
      <c r="B4" s="79"/>
      <c r="C4" s="79"/>
      <c r="D4" s="79"/>
      <c r="E4" s="5"/>
      <c r="F4" s="5"/>
    </row>
    <row r="5" spans="1:11" s="7" customFormat="1" x14ac:dyDescent="0.3">
      <c r="A5" s="60" t="s">
        <v>3</v>
      </c>
      <c r="B5" s="61">
        <v>529853.69999999995</v>
      </c>
      <c r="C5" s="62">
        <v>196256</v>
      </c>
      <c r="D5" s="18">
        <f>C5/B5</f>
        <v>0.37039658305679479</v>
      </c>
      <c r="E5" s="6"/>
      <c r="F5" s="6"/>
    </row>
    <row r="6" spans="1:11" s="7" customFormat="1" x14ac:dyDescent="0.3">
      <c r="A6" s="63" t="s">
        <v>4</v>
      </c>
      <c r="B6" s="64">
        <v>74714.8</v>
      </c>
      <c r="C6" s="64">
        <v>32581.4</v>
      </c>
      <c r="D6" s="19">
        <f>C6/B6</f>
        <v>0.4360769218414558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455138.89999999997</v>
      </c>
      <c r="C7" s="67">
        <f>C5-C6</f>
        <v>163674.6</v>
      </c>
      <c r="D7" s="20">
        <f>C7/B7</f>
        <v>0.35961461435179465</v>
      </c>
      <c r="E7" s="8"/>
      <c r="F7" s="8"/>
    </row>
    <row r="8" spans="1:11" ht="21" thickBot="1" x14ac:dyDescent="0.25">
      <c r="A8" s="80"/>
      <c r="B8" s="81"/>
      <c r="C8" s="81"/>
      <c r="D8" s="81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45554.400000000001</v>
      </c>
      <c r="C9" s="23">
        <f>C10+C11+C12+C13+C18+C16+C14</f>
        <v>18515.501</v>
      </c>
      <c r="D9" s="24">
        <f>C9/B9</f>
        <v>0.40644813673322444</v>
      </c>
      <c r="E9" s="9"/>
      <c r="F9" s="9"/>
    </row>
    <row r="10" spans="1:11" ht="40.5" customHeight="1" x14ac:dyDescent="0.2">
      <c r="A10" s="25" t="s">
        <v>7</v>
      </c>
      <c r="B10" s="26">
        <f>1853.1+559.6</f>
        <v>2412.6999999999998</v>
      </c>
      <c r="C10" s="27">
        <f>737.379+219</f>
        <v>956.37900000000002</v>
      </c>
      <c r="D10" s="28">
        <f>C10/B10</f>
        <v>0.39639366684627186</v>
      </c>
      <c r="E10" s="9"/>
      <c r="F10" s="9"/>
      <c r="K10" s="70">
        <f>B9+B19+B21+B25+B31+B36+B39+B45+B47+B54+B57+B59-B11</f>
        <v>519611.49900000001</v>
      </c>
    </row>
    <row r="11" spans="1:11" ht="54.75" customHeight="1" x14ac:dyDescent="0.2">
      <c r="A11" s="25" t="s">
        <v>8</v>
      </c>
      <c r="B11" s="26">
        <v>891.9</v>
      </c>
      <c r="C11" s="69">
        <v>440.2</v>
      </c>
      <c r="D11" s="28">
        <f t="shared" ref="D11:D34" si="0">C11/B11</f>
        <v>0.49355308891131294</v>
      </c>
      <c r="E11" s="9"/>
      <c r="F11" s="9"/>
      <c r="K11" s="70">
        <f>C9+C19+C21+C25+C31+C36+C39+C45+C47+C54+C57+C59-C11</f>
        <v>153265.47000000003</v>
      </c>
    </row>
    <row r="12" spans="1:11" ht="60" customHeight="1" x14ac:dyDescent="0.2">
      <c r="A12" s="25" t="s">
        <v>9</v>
      </c>
      <c r="B12" s="26">
        <f>13846.1+60+40+4181.5+300+57+900.9+1571+25+400+500+856.4+1000</f>
        <v>23737.9</v>
      </c>
      <c r="C12" s="27">
        <f>5559.94+17.35+1654.7+63.933+6.826+8+488.874+7.662+41.6+40.02+531.324</f>
        <v>8420.2290000000012</v>
      </c>
      <c r="D12" s="28">
        <f t="shared" si="0"/>
        <v>0.35471667670686963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130+15+50+5+50+18251+0.2</f>
        <v>18501.2</v>
      </c>
      <c r="C18" s="27">
        <f>30+4.5+8664.193</f>
        <v>8698.6929999999993</v>
      </c>
      <c r="D18" s="28">
        <f t="shared" si="0"/>
        <v>0.47016912416491896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475.94200000000001</v>
      </c>
      <c r="D19" s="35">
        <f>C19/B19</f>
        <v>0.47155652432378875</v>
      </c>
      <c r="E19" s="9"/>
      <c r="F19" s="9" t="s">
        <v>16</v>
      </c>
    </row>
    <row r="20" spans="1:6" ht="20.25" customHeight="1" x14ac:dyDescent="0.2">
      <c r="A20" s="36" t="s">
        <v>17</v>
      </c>
      <c r="B20" s="37">
        <f>775.2+234.1</f>
        <v>1009.3000000000001</v>
      </c>
      <c r="C20" s="38">
        <f>365.656+110.286</f>
        <v>475.94200000000001</v>
      </c>
      <c r="D20" s="28">
        <f t="shared" si="0"/>
        <v>0.47155652432378875</v>
      </c>
      <c r="E20" s="9"/>
      <c r="F20" s="9"/>
    </row>
    <row r="21" spans="1:6" ht="40.5" customHeight="1" x14ac:dyDescent="0.2">
      <c r="A21" s="32" t="s">
        <v>18</v>
      </c>
      <c r="B21" s="33">
        <f>B22+B23+B24</f>
        <v>630</v>
      </c>
      <c r="C21" s="34">
        <f>C22+C23+C24</f>
        <v>191.8</v>
      </c>
      <c r="D21" s="35">
        <f>C21/B21</f>
        <v>0.30444444444444446</v>
      </c>
      <c r="E21" s="9"/>
      <c r="F21" s="9"/>
    </row>
    <row r="22" spans="1:6" ht="30.75" customHeight="1" x14ac:dyDescent="0.2">
      <c r="A22" s="39" t="s">
        <v>19</v>
      </c>
      <c r="B22" s="40">
        <v>300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251.8+38.5+9.7</f>
        <v>300</v>
      </c>
      <c r="C23" s="38">
        <v>191.8</v>
      </c>
      <c r="D23" s="28">
        <f t="shared" si="0"/>
        <v>0.63933333333333342</v>
      </c>
      <c r="E23" s="9"/>
      <c r="F23" s="9"/>
    </row>
    <row r="24" spans="1:6" ht="38.25" customHeight="1" x14ac:dyDescent="0.2">
      <c r="A24" s="36" t="s">
        <v>21</v>
      </c>
      <c r="B24" s="37">
        <f>30</f>
        <v>30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150913.29999999999</v>
      </c>
      <c r="C25" s="34">
        <f>C27+C28+C29+C30+C26</f>
        <v>13875.845000000001</v>
      </c>
      <c r="D25" s="35">
        <f>C25/B25</f>
        <v>9.1945805969387742E-2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270+47+60</f>
        <v>377</v>
      </c>
      <c r="C27" s="38">
        <f>116.61+19.381</f>
        <v>135.99099999999999</v>
      </c>
      <c r="D27" s="28">
        <f t="shared" si="0"/>
        <v>0.36071883289124662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v>428.53</v>
      </c>
      <c r="D28" s="28">
        <f t="shared" si="0"/>
        <v>0.42852999999999997</v>
      </c>
      <c r="E28" s="9"/>
      <c r="F28" s="9"/>
    </row>
    <row r="29" spans="1:6" ht="21" customHeight="1" x14ac:dyDescent="0.2">
      <c r="A29" s="36" t="s">
        <v>26</v>
      </c>
      <c r="B29" s="37">
        <f>21638.63+1250+1100+150+2657.67+116085+6110</f>
        <v>148991.29999999999</v>
      </c>
      <c r="C29" s="38">
        <f>6627.772+23.92+549.832+6109.8</f>
        <v>13311.324000000001</v>
      </c>
      <c r="D29" s="28">
        <f t="shared" si="0"/>
        <v>8.9342961636015003E-2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265653.89900000003</v>
      </c>
      <c r="C31" s="34">
        <f>C32+C33+C34</f>
        <v>91618.975000000006</v>
      </c>
      <c r="D31" s="35">
        <f>C31/B31</f>
        <v>0.344880972366229</v>
      </c>
      <c r="E31" s="9"/>
      <c r="F31" s="9"/>
    </row>
    <row r="32" spans="1:6" x14ac:dyDescent="0.2">
      <c r="A32" s="36" t="s">
        <v>29</v>
      </c>
      <c r="B32" s="45">
        <f>30+100</f>
        <v>130</v>
      </c>
      <c r="C32" s="38">
        <v>0</v>
      </c>
      <c r="D32" s="28">
        <f t="shared" si="0"/>
        <v>0</v>
      </c>
      <c r="E32" s="9"/>
      <c r="F32" s="9"/>
    </row>
    <row r="33" spans="1:6" x14ac:dyDescent="0.2">
      <c r="A33" s="36" t="s">
        <v>30</v>
      </c>
      <c r="B33" s="45">
        <f>1400+533+1450.8+4277.104+216018.995+12875.6+500</f>
        <v>237055.49900000001</v>
      </c>
      <c r="C33" s="38">
        <f>12.933+69.78+72726.697+11239.1</f>
        <v>84048.510000000009</v>
      </c>
      <c r="D33" s="28">
        <f t="shared" si="0"/>
        <v>0.3545520367785267</v>
      </c>
      <c r="E33" s="9"/>
      <c r="F33" s="9"/>
    </row>
    <row r="34" spans="1:6" x14ac:dyDescent="0.2">
      <c r="A34" s="36" t="s">
        <v>31</v>
      </c>
      <c r="B34" s="45">
        <f>1000+400+400+300+500+18096.4+200+200+1000+2900+1561.085+726+1184.915</f>
        <v>28468.400000000001</v>
      </c>
      <c r="C34" s="38">
        <f>136.887+299.995+58.96+3904.321+89.7+117.4+1342.7+263.591+324.997+1031.914</f>
        <v>7570.4649999999992</v>
      </c>
      <c r="D34" s="28">
        <f t="shared" si="0"/>
        <v>0.26592520127580049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52127</v>
      </c>
      <c r="C45" s="34">
        <f>C46</f>
        <v>25956</v>
      </c>
      <c r="D45" s="35">
        <f t="shared" ref="D45:D53" si="1">C45/B45</f>
        <v>0.49793772900799971</v>
      </c>
      <c r="E45" s="9"/>
      <c r="F45" s="9"/>
    </row>
    <row r="46" spans="1:6" x14ac:dyDescent="0.2">
      <c r="A46" s="36" t="s">
        <v>43</v>
      </c>
      <c r="B46" s="45">
        <f>37232.1+4880.6+10014.3</f>
        <v>52127</v>
      </c>
      <c r="C46" s="38">
        <f>18540+2436+4980</f>
        <v>25956</v>
      </c>
      <c r="D46" s="28">
        <f t="shared" si="1"/>
        <v>0.49793772900799971</v>
      </c>
      <c r="E46" s="9"/>
      <c r="F46" s="9"/>
    </row>
    <row r="47" spans="1:6" x14ac:dyDescent="0.2">
      <c r="A47" s="32" t="s">
        <v>44</v>
      </c>
      <c r="B47" s="42">
        <f>B48+B49+B50+B51</f>
        <v>4215.5</v>
      </c>
      <c r="C47" s="34">
        <f>C48+C49+C50+C51</f>
        <v>3032.9670000000001</v>
      </c>
      <c r="D47" s="35">
        <f t="shared" si="1"/>
        <v>0.71947977701340293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942.34199999999998</v>
      </c>
      <c r="D48" s="28">
        <f t="shared" si="1"/>
        <v>0.47370532348062133</v>
      </c>
      <c r="E48" s="9"/>
      <c r="F48" s="9"/>
    </row>
    <row r="49" spans="1:11" x14ac:dyDescent="0.2">
      <c r="A49" s="36" t="s">
        <v>46</v>
      </c>
      <c r="B49" s="45">
        <f>544.2+10</f>
        <v>554.20000000000005</v>
      </c>
      <c r="C49" s="38">
        <v>544.20000000000005</v>
      </c>
      <c r="D49" s="28">
        <f t="shared" si="1"/>
        <v>0.98195597257307832</v>
      </c>
      <c r="E49" s="9"/>
      <c r="F49" s="9"/>
    </row>
    <row r="50" spans="1:11" x14ac:dyDescent="0.2">
      <c r="A50" s="36" t="s">
        <v>47</v>
      </c>
      <c r="B50" s="45">
        <f>1512</f>
        <v>1512</v>
      </c>
      <c r="C50" s="38">
        <v>1512</v>
      </c>
      <c r="D50" s="28">
        <f>C50/B50</f>
        <v>1</v>
      </c>
      <c r="E50" s="9"/>
      <c r="F50" s="9"/>
    </row>
    <row r="51" spans="1:11" ht="34.5" customHeight="1" x14ac:dyDescent="0.2">
      <c r="A51" s="36" t="s">
        <v>48</v>
      </c>
      <c r="B51" s="45">
        <f>100+60</f>
        <v>160</v>
      </c>
      <c r="C51" s="38">
        <f>20+14.425</f>
        <v>34.424999999999997</v>
      </c>
      <c r="D51" s="28">
        <f t="shared" si="1"/>
        <v>0.21515624999999999</v>
      </c>
      <c r="E51" s="9"/>
      <c r="F51" s="9"/>
    </row>
    <row r="52" spans="1:11" x14ac:dyDescent="0.2">
      <c r="A52" s="32" t="s">
        <v>49</v>
      </c>
      <c r="B52" s="42">
        <f>B53</f>
        <v>12443.6</v>
      </c>
      <c r="C52" s="34">
        <f>C53</f>
        <v>6545.1</v>
      </c>
      <c r="D52" s="35">
        <f t="shared" si="1"/>
        <v>0.52598122729756669</v>
      </c>
      <c r="E52" s="9"/>
      <c r="F52" s="9"/>
    </row>
    <row r="53" spans="1:11" x14ac:dyDescent="0.2">
      <c r="A53" s="36" t="s">
        <v>50</v>
      </c>
      <c r="B53" s="45">
        <v>12443.6</v>
      </c>
      <c r="C53" s="68">
        <v>6545.1</v>
      </c>
      <c r="D53" s="28">
        <f t="shared" si="1"/>
        <v>0.52598122729756669</v>
      </c>
      <c r="E53" s="9"/>
      <c r="F53" s="9"/>
      <c r="K53" s="17"/>
    </row>
    <row r="54" spans="1:11" ht="29.25" customHeight="1" x14ac:dyDescent="0.2">
      <c r="A54" s="32" t="s">
        <v>51</v>
      </c>
      <c r="B54" s="42">
        <f>B56</f>
        <v>400</v>
      </c>
      <c r="C54" s="34">
        <f>C56</f>
        <v>38.64</v>
      </c>
      <c r="D54" s="35">
        <f>C54/B54</f>
        <v>9.6600000000000005E-2</v>
      </c>
      <c r="E54" s="9"/>
      <c r="F54" s="9"/>
    </row>
    <row r="55" spans="1:11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11" ht="26.25" customHeight="1" x14ac:dyDescent="0.2">
      <c r="A56" s="36" t="s">
        <v>53</v>
      </c>
      <c r="B56" s="37">
        <v>400</v>
      </c>
      <c r="C56" s="37">
        <v>38.64</v>
      </c>
      <c r="D56" s="28">
        <f>C56/B56</f>
        <v>9.6600000000000005E-2</v>
      </c>
      <c r="E56" s="9"/>
      <c r="F56" s="9"/>
    </row>
    <row r="57" spans="1:11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11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11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11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11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11" ht="40.5" customHeight="1" x14ac:dyDescent="0.3">
      <c r="A62" s="53" t="s">
        <v>59</v>
      </c>
      <c r="B62" s="54">
        <f>B9+B19+B21+B25+B31+B36+B39+B45+B47+B52+B59+B54</f>
        <v>532946.99900000007</v>
      </c>
      <c r="C62" s="71">
        <f>C9+C19+C21+C25+C31+C36+C39+C45+C47+C52+C54+C57+C59</f>
        <v>160250.77000000005</v>
      </c>
      <c r="D62" s="55">
        <f>C62/B62</f>
        <v>0.30068800518754779</v>
      </c>
      <c r="E62" s="11"/>
      <c r="F62" s="11"/>
      <c r="K62" s="17">
        <f>B62-480035.2</f>
        <v>52911.799000000057</v>
      </c>
    </row>
    <row r="63" spans="1:11" ht="45.75" customHeight="1" thickBot="1" x14ac:dyDescent="0.25">
      <c r="A63" s="56" t="s">
        <v>60</v>
      </c>
      <c r="B63" s="57">
        <f>B5-B62</f>
        <v>-3093.2990000001155</v>
      </c>
      <c r="C63" s="59">
        <f>C5-C62</f>
        <v>36005.229999999952</v>
      </c>
      <c r="D63" s="58"/>
      <c r="E63" s="10"/>
      <c r="F63" s="10"/>
    </row>
    <row r="64" spans="1:11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01.07.2023</vt:lpstr>
      <vt:lpstr>'на 01.07.2023'!Область_печати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2023-07-18T09:08:59Z</dcterms:modified>
</cp:coreProperties>
</file>